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080" activeTab="1"/>
  </bookViews>
  <sheets>
    <sheet name="FTESกองแผน ปีการศึกษา51" sheetId="1" r:id="rId1"/>
    <sheet name="นักศึกษาต่อาจารย์ปีการศึกษา2551" sheetId="2" r:id="rId2"/>
    <sheet name="อาจารย์ปีการศึกษา51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Area" localSheetId="0">'FTESกองแผน ปีการศึกษา51'!$A$1:$G$33</definedName>
    <definedName name="_xlnm.Print_Area" localSheetId="1">'นักศึกษาต่อาจารย์ปีการศึกษา2551'!$A$1:$G$21</definedName>
    <definedName name="_xlnm.Print_Area" localSheetId="2">'อาจารย์ปีการศึกษา51'!$A$1:$H$17</definedName>
  </definedNames>
  <calcPr fullCalcOnLoad="1"/>
</workbook>
</file>

<file path=xl/sharedStrings.xml><?xml version="1.0" encoding="utf-8"?>
<sst xmlns="http://schemas.openxmlformats.org/spreadsheetml/2006/main" count="96" uniqueCount="56">
  <si>
    <t>ภาควิชา</t>
  </si>
  <si>
    <t>ระดับการศึกษา</t>
  </si>
  <si>
    <t>นักศึกษาเต็มเวลา</t>
  </si>
  <si>
    <t>รวม</t>
  </si>
  <si>
    <t>ภาพรวมทั้งปีการศึกษา</t>
  </si>
  <si>
    <t>(ยังไม่ปรับค่า)</t>
  </si>
  <si>
    <t>(ปรับค่าเป็นระดับป.ตรี)</t>
  </si>
  <si>
    <t>1. พืชศาสตร์</t>
  </si>
  <si>
    <t>ป. ตรี</t>
  </si>
  <si>
    <t>สูงกว่าป.ตรี</t>
  </si>
  <si>
    <t>2. สัตวศาสตร์</t>
  </si>
  <si>
    <t>3. พัฒนาการเกษตร</t>
  </si>
  <si>
    <t>สูงกว่าป.ตรี (ภาคปกติ+สมทบ)</t>
  </si>
  <si>
    <t>รวมป.ตรี+สูงกว่าป.ตรี(ปกติ+สมทบ)</t>
  </si>
  <si>
    <t>4. การจัดการศัตรูพืช</t>
  </si>
  <si>
    <t xml:space="preserve">รวมทั้งคณะฯ  </t>
  </si>
  <si>
    <t xml:space="preserve"> ป. ตรี</t>
  </si>
  <si>
    <t>สูงกว่าป. ตรี (ภาคปกติ+สมทบ)</t>
  </si>
  <si>
    <t>รวมทั้งหมด</t>
  </si>
  <si>
    <t>อาจารย์</t>
  </si>
  <si>
    <t>รวมทั้งคณะฯ (ภาคปกติ+สมทบ)</t>
  </si>
  <si>
    <t>ปฏิบัติงานจริง</t>
  </si>
  <si>
    <t>จำนวนนักศึกษาเต็มเวลาเทียบเท่า</t>
  </si>
  <si>
    <t>ปริญญาตรี</t>
  </si>
  <si>
    <t>บัณฑิตศึกษา</t>
  </si>
  <si>
    <t>อัตราส่วน</t>
  </si>
  <si>
    <t>5. ธรณีศาสตร์</t>
  </si>
  <si>
    <t>6. วาริชศาสตร์</t>
  </si>
  <si>
    <t>3. พัฒนาการเกษตร (ปกติ+สมทบ)</t>
  </si>
  <si>
    <t>จำนวนอาจารย์</t>
  </si>
  <si>
    <t>ศาสตราจารย์</t>
  </si>
  <si>
    <t>ลาศึกษา</t>
  </si>
  <si>
    <t>ต่อ</t>
  </si>
  <si>
    <t>รอง</t>
  </si>
  <si>
    <t>ผู้ช่วย</t>
  </si>
  <si>
    <t>7. สาขาวิชาการจัดการ</t>
  </si>
  <si>
    <t>ทรัพยากรเกษตรเขตร้อน</t>
  </si>
  <si>
    <t>7. สาขาวิชาการจัดการทรัพยากรเกตร</t>
  </si>
  <si>
    <t>เขตร้อน</t>
  </si>
  <si>
    <t xml:space="preserve">                           2. ปรับค่าสูงกว่าป.ตรี  คูณด้วย 2  ตามเกณฑ์  สมศ.  ใช้ข้อมูลนี้ในการจัดทำ SAR</t>
  </si>
  <si>
    <t>อาจารย์ประจำ</t>
  </si>
  <si>
    <t>ที่ปฏิบัติงานจริง</t>
  </si>
  <si>
    <t>นักศึกษาเต็มเวลา (FTES) คณะทรัพยากรธรรมชาติ ปีการศึกษา 2551 (เกณฑ์ สมศ.)  ใช้รายงาน SAR</t>
  </si>
  <si>
    <t>ภาค 1/2551</t>
  </si>
  <si>
    <t>ภาค 2/2551</t>
  </si>
  <si>
    <t>หมายเหตุ          1. ข้อมูลกองแผนงาน FTES ภาค 1/2551 และ ภาค 2/2551 จาก web site กองแผนงาน ณ วันที่ 28 พ.ค. 2552</t>
  </si>
  <si>
    <t xml:space="preserve">                          3.   จัดทำโดยงานนโยบายและแผนคณะฯ  วันที่   2  มิ.ย. 2552</t>
  </si>
  <si>
    <t>ตัวบ่งชี้ 2.4  จำนวนนักศึกษาเต็มเวลาเทียบเท่าต่อจำนวนอาจารย์ประจำ ปีการศึกษา 2551 (ใช้ในการรายงาน SAR)</t>
  </si>
  <si>
    <t>หมายเหตุ          1. ข้อมูลกองแผนงาน FTES ภาค 1/2551 และ ภาค 2/2551 จาก web site กองแผนงาน ณ วันที่ 28  พ.ค. 2552</t>
  </si>
  <si>
    <t xml:space="preserve">                          3.   คิดเฉพาะอาจารย์ที่ปฏิบัติงานจริง ณ วันที่  31 พ.ค. 52  ตามการนับของหน่วยการเจ้าหน้าที่</t>
  </si>
  <si>
    <t xml:space="preserve">                                 (อ.ลาศึกษาต่อ 2.5 คน คือ พืชศาสตร์ 1.5 คน  อ.วัชรินทร์ อ.อดิเรก (นับ 0.5 คน) วาริช 1 คน อ.อานนท์)</t>
  </si>
  <si>
    <t xml:space="preserve">                          4.   จัดทำโดยงานนโยบายและแผนคณะฯ  วันที่   2  มิ.ย. 2552</t>
  </si>
  <si>
    <t>อาจารย์ประจำที่ปฏิบัติงานจริง  คณะทรัพยากรธรรมชาติ  ปีการศึกษา 2551</t>
  </si>
  <si>
    <t>ปีการศึกษา 2551</t>
  </si>
  <si>
    <t>หมายเหตุ         1. ข้อมูลจำนวนอาจารย์รวมพนักงานมหาวิทยาลัย  ณ วันที่ 31 พ.ค. 2552</t>
  </si>
  <si>
    <t xml:space="preserve">                          2.   คิดเฉพาะอาจารย์ที่ปฏิบัติงานจริง ณ วันที่  31 พ.ค. 52  ตามการนับของหน่วยการเจ้าหน้าที่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</si>
</sst>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t#,##0_);\(t#,##0\)"/>
    <numFmt numFmtId="200" formatCode="t#,##0_);[Red]\(t#,##0\)"/>
    <numFmt numFmtId="201" formatCode="_(&quot;฿&quot;* t#,##0_);_(&quot;฿&quot;* \(t#,##0\);_(&quot;฿&quot;* &quot;-&quot;_);_(@_)"/>
    <numFmt numFmtId="202" formatCode="d\ ดดดด\ &quot;พ.ศ.&quot;\ bbbb"/>
    <numFmt numFmtId="203" formatCode="ว\ ดดดด\ &quot;ค.ศ.&quot;\ คคคค"/>
    <numFmt numFmtId="204" formatCode="&quot;วันที่&quot;\ ว\ ดดดด\ ปปปป"/>
    <numFmt numFmtId="205" formatCode="d\ ดดด\ bb"/>
    <numFmt numFmtId="206" formatCode="ว\ ดดด\ ปป"/>
    <numFmt numFmtId="207" formatCode="วว/ดด/ปป"/>
    <numFmt numFmtId="208" formatCode="ชช:นน:ทท"/>
    <numFmt numFmtId="209" formatCode="ช\.นน\ &quot;น.&quot;"/>
    <numFmt numFmtId="210" formatCode="t0.00E+00"/>
    <numFmt numFmtId="211" formatCode="&quot;฿&quot;t#,##0_);\(&quot;฿&quot;t#,##0\)"/>
    <numFmt numFmtId="212" formatCode="&quot;฿&quot;t#,##0_);[Red]\(&quot;฿&quot;t#,##0\)"/>
    <numFmt numFmtId="213" formatCode="&quot;฿&quot;#,##0_);\(&quot;฿&quot;#,##0\)"/>
    <numFmt numFmtId="214" formatCode="&quot;฿&quot;#,##0_);[Red]\(&quot;฿&quot;#,##0\)"/>
    <numFmt numFmtId="215" formatCode="&quot;฿&quot;#,##0.00_);\(&quot;฿&quot;#,##0.00\)"/>
    <numFmt numFmtId="216" formatCode="&quot;฿&quot;#,##0.00_);[Red]\(&quot;฿&quot;#,##0.00\)"/>
    <numFmt numFmtId="217" formatCode="_(&quot;฿&quot;* #,##0_);_(&quot;฿&quot;* \(#,##0\);_(&quot;฿&quot;* &quot;-&quot;_);_(@_)"/>
    <numFmt numFmtId="218" formatCode="_(&quot;฿&quot;* #,##0.00_);_(&quot;฿&quot;* \(#,##0.00\);_(&quot;฿&quot;* &quot;-&quot;??_);_(@_)"/>
    <numFmt numFmtId="219" formatCode="_(* #,##0.0_);_(* \(#,##0.0\);_(* &quot;-&quot;??_);_(@_)"/>
    <numFmt numFmtId="220" formatCode="_(* #,##0_);_(* \(#,##0\);_(* &quot;-&quot;??_);_(@_)"/>
    <numFmt numFmtId="221" formatCode="0.000"/>
    <numFmt numFmtId="222" formatCode="0.0000"/>
    <numFmt numFmtId="223" formatCode="0.0"/>
    <numFmt numFmtId="224" formatCode="0.00000000"/>
    <numFmt numFmtId="225" formatCode="0.0000000"/>
    <numFmt numFmtId="226" formatCode="0.000000"/>
    <numFmt numFmtId="227" formatCode="0.00000"/>
  </numFmts>
  <fonts count="20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18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0"/>
    </font>
    <font>
      <sz val="15"/>
      <name val="Browallia New"/>
      <family val="2"/>
    </font>
    <font>
      <b/>
      <sz val="15"/>
      <name val="Browallia New"/>
      <family val="2"/>
    </font>
    <font>
      <sz val="8"/>
      <name val="AngsanaUPC"/>
      <family val="0"/>
    </font>
    <font>
      <b/>
      <sz val="18"/>
      <color indexed="10"/>
      <name val="AngsanaUPC"/>
      <family val="1"/>
    </font>
    <font>
      <sz val="16"/>
      <color indexed="10"/>
      <name val="AngsanaUPC"/>
      <family val="1"/>
    </font>
    <font>
      <sz val="14"/>
      <color indexed="10"/>
      <name val="AngsanaUPC"/>
      <family val="1"/>
    </font>
    <font>
      <sz val="15"/>
      <color indexed="10"/>
      <name val="Browallia New"/>
      <family val="2"/>
    </font>
    <font>
      <sz val="15"/>
      <color indexed="10"/>
      <name val="AngsanaUPC"/>
      <family val="0"/>
    </font>
    <font>
      <sz val="12"/>
      <color indexed="10"/>
      <name val="Browallia New"/>
      <family val="2"/>
    </font>
    <font>
      <b/>
      <sz val="15"/>
      <color indexed="10"/>
      <name val="Browallia New"/>
      <family val="2"/>
    </font>
    <font>
      <b/>
      <sz val="15"/>
      <color indexed="10"/>
      <name val="Angsan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5" fillId="0" borderId="6" xfId="0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0" borderId="11" xfId="0" applyFont="1" applyBorder="1" applyAlignment="1">
      <alignment/>
    </xf>
    <xf numFmtId="2" fontId="5" fillId="0" borderId="0" xfId="0" applyNumberFormat="1" applyFont="1" applyAlignment="1">
      <alignment/>
    </xf>
    <xf numFmtId="2" fontId="6" fillId="0" borderId="3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10" fillId="0" borderId="12" xfId="0" applyFont="1" applyBorder="1" applyAlignment="1">
      <alignment/>
    </xf>
    <xf numFmtId="223" fontId="5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23" fontId="8" fillId="0" borderId="0" xfId="0" applyNumberFormat="1" applyFont="1" applyAlignment="1">
      <alignment/>
    </xf>
    <xf numFmtId="2" fontId="6" fillId="0" borderId="11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1" xfId="0" applyFont="1" applyBorder="1" applyAlignment="1">
      <alignment horizontal="left"/>
    </xf>
    <xf numFmtId="2" fontId="8" fillId="0" borderId="0" xfId="0" applyNumberFormat="1" applyFont="1" applyAlignment="1">
      <alignment/>
    </xf>
    <xf numFmtId="2" fontId="10" fillId="0" borderId="12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23" fontId="9" fillId="0" borderId="3" xfId="0" applyNumberFormat="1" applyFont="1" applyBorder="1" applyAlignment="1">
      <alignment horizontal="right"/>
    </xf>
    <xf numFmtId="223" fontId="9" fillId="0" borderId="1" xfId="0" applyNumberFormat="1" applyFont="1" applyBorder="1" applyAlignment="1">
      <alignment horizontal="right"/>
    </xf>
    <xf numFmtId="223" fontId="9" fillId="0" borderId="1" xfId="0" applyNumberFormat="1" applyFont="1" applyBorder="1" applyAlignment="1">
      <alignment horizontal="center"/>
    </xf>
    <xf numFmtId="223" fontId="10" fillId="0" borderId="12" xfId="0" applyNumberFormat="1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2" fontId="5" fillId="0" borderId="3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2" fontId="5" fillId="0" borderId="6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23" fontId="9" fillId="0" borderId="0" xfId="0" applyNumberFormat="1" applyFont="1" applyBorder="1" applyAlignment="1">
      <alignment horizontal="center"/>
    </xf>
    <xf numFmtId="223" fontId="8" fillId="0" borderId="7" xfId="0" applyNumberFormat="1" applyFont="1" applyBorder="1" applyAlignment="1">
      <alignment horizontal="center"/>
    </xf>
    <xf numFmtId="223" fontId="9" fillId="0" borderId="3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5" fillId="0" borderId="2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7" fillId="0" borderId="8" xfId="0" applyFont="1" applyBorder="1" applyAlignment="1">
      <alignment/>
    </xf>
    <xf numFmtId="0" fontId="16" fillId="0" borderId="2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1" fontId="18" fillId="0" borderId="12" xfId="0" applyNumberFormat="1" applyFont="1" applyBorder="1" applyAlignment="1">
      <alignment horizontal="center"/>
    </xf>
    <xf numFmtId="223" fontId="18" fillId="0" borderId="12" xfId="0" applyNumberFormat="1" applyFont="1" applyBorder="1" applyAlignment="1">
      <alignment horizontal="center"/>
    </xf>
    <xf numFmtId="223" fontId="19" fillId="0" borderId="12" xfId="0" applyNumberFormat="1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223" fontId="18" fillId="0" borderId="2" xfId="0" applyNumberFormat="1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"/>
    </sheetView>
  </sheetViews>
  <sheetFormatPr defaultColWidth="9.33203125" defaultRowHeight="21"/>
  <cols>
    <col min="1" max="1" width="28.5" style="0" customWidth="1"/>
    <col min="2" max="2" width="35.5" style="0" customWidth="1"/>
    <col min="3" max="3" width="12" style="0" customWidth="1"/>
    <col min="4" max="4" width="12.83203125" style="0" customWidth="1"/>
    <col min="5" max="5" width="22" style="0" customWidth="1"/>
    <col min="6" max="6" width="22.16015625" style="0" customWidth="1"/>
    <col min="7" max="7" width="18" style="0" customWidth="1"/>
  </cols>
  <sheetData>
    <row r="1" spans="1:7" ht="26.25">
      <c r="A1" s="39" t="s">
        <v>42</v>
      </c>
      <c r="B1" s="2"/>
      <c r="C1" s="2"/>
      <c r="D1" s="2"/>
      <c r="E1" s="2"/>
      <c r="F1" s="2"/>
      <c r="G1" s="2"/>
    </row>
    <row r="2" spans="1:7" ht="23.25">
      <c r="A2" s="2"/>
      <c r="B2" s="2"/>
      <c r="C2" s="2"/>
      <c r="D2" s="2"/>
      <c r="E2" s="2"/>
      <c r="F2" s="2"/>
      <c r="G2" s="2"/>
    </row>
    <row r="3" spans="1:7" ht="23.25">
      <c r="A3" s="65" t="s">
        <v>0</v>
      </c>
      <c r="B3" s="65" t="s">
        <v>1</v>
      </c>
      <c r="C3" s="65" t="s">
        <v>43</v>
      </c>
      <c r="D3" s="65" t="s">
        <v>44</v>
      </c>
      <c r="E3" s="86" t="s">
        <v>2</v>
      </c>
      <c r="F3" s="89" t="s">
        <v>2</v>
      </c>
      <c r="G3" s="65" t="s">
        <v>3</v>
      </c>
    </row>
    <row r="4" spans="1:7" ht="23.25">
      <c r="A4" s="66"/>
      <c r="B4" s="66"/>
      <c r="C4" s="3"/>
      <c r="D4" s="66"/>
      <c r="E4" s="87" t="s">
        <v>4</v>
      </c>
      <c r="F4" s="90" t="s">
        <v>4</v>
      </c>
      <c r="G4" s="66" t="s">
        <v>2</v>
      </c>
    </row>
    <row r="5" spans="1:7" ht="23.25">
      <c r="A5" s="66"/>
      <c r="B5" s="67"/>
      <c r="C5" s="4"/>
      <c r="D5" s="67"/>
      <c r="E5" s="88" t="s">
        <v>5</v>
      </c>
      <c r="F5" s="91" t="s">
        <v>6</v>
      </c>
      <c r="G5" s="76"/>
    </row>
    <row r="6" spans="1:7" ht="23.25">
      <c r="A6" s="6" t="s">
        <v>7</v>
      </c>
      <c r="B6" s="6" t="s">
        <v>8</v>
      </c>
      <c r="C6" s="8">
        <v>178.56</v>
      </c>
      <c r="D6" s="8">
        <v>101.78</v>
      </c>
      <c r="E6" s="68">
        <f>SUM(C6:D6)/2</f>
        <v>140.17000000000002</v>
      </c>
      <c r="F6" s="69">
        <f>SUM(E6)</f>
        <v>140.17000000000002</v>
      </c>
      <c r="G6" s="10"/>
    </row>
    <row r="7" spans="1:7" ht="23.25">
      <c r="A7" s="11"/>
      <c r="B7" s="11" t="s">
        <v>9</v>
      </c>
      <c r="C7" s="13">
        <v>33.75</v>
      </c>
      <c r="D7" s="13">
        <v>33</v>
      </c>
      <c r="E7" s="70">
        <f>SUM(C7:D7)/2</f>
        <v>33.375</v>
      </c>
      <c r="F7" s="71">
        <f>E7*2</f>
        <v>66.75</v>
      </c>
      <c r="G7" s="10"/>
    </row>
    <row r="8" spans="1:7" ht="23.25">
      <c r="A8" s="5"/>
      <c r="B8" s="5" t="s">
        <v>3</v>
      </c>
      <c r="C8" s="16"/>
      <c r="D8" s="16"/>
      <c r="E8" s="70"/>
      <c r="F8" s="72"/>
      <c r="G8" s="18">
        <f>SUM(F6:F7)</f>
        <v>206.92000000000002</v>
      </c>
    </row>
    <row r="9" spans="1:7" ht="23.25">
      <c r="A9" s="11" t="s">
        <v>10</v>
      </c>
      <c r="B9" s="19" t="s">
        <v>8</v>
      </c>
      <c r="C9" s="8">
        <v>122.5</v>
      </c>
      <c r="D9" s="8">
        <v>87.5</v>
      </c>
      <c r="E9" s="9">
        <f>SUM(C9:D9)/2</f>
        <v>105</v>
      </c>
      <c r="F9" s="60">
        <f>E9</f>
        <v>105</v>
      </c>
      <c r="G9" s="20"/>
    </row>
    <row r="10" spans="1:7" ht="23.25">
      <c r="A10" s="11"/>
      <c r="B10" s="19" t="s">
        <v>9</v>
      </c>
      <c r="C10" s="13">
        <v>10.83</v>
      </c>
      <c r="D10" s="13">
        <v>6</v>
      </c>
      <c r="E10" s="14">
        <f>SUM(C10:D10)/2</f>
        <v>8.415</v>
      </c>
      <c r="F10" s="10">
        <f>E10*2</f>
        <v>16.83</v>
      </c>
      <c r="G10" s="21"/>
    </row>
    <row r="11" spans="1:7" ht="23.25">
      <c r="A11" s="11"/>
      <c r="B11" s="5" t="s">
        <v>3</v>
      </c>
      <c r="C11" s="16"/>
      <c r="D11" s="16"/>
      <c r="E11" s="22"/>
      <c r="F11" s="17"/>
      <c r="G11" s="18">
        <f>SUM(F9:F10)</f>
        <v>121.83</v>
      </c>
    </row>
    <row r="12" spans="1:7" ht="23.25">
      <c r="A12" s="6" t="s">
        <v>11</v>
      </c>
      <c r="B12" s="6" t="s">
        <v>8</v>
      </c>
      <c r="C12" s="9">
        <v>65.67</v>
      </c>
      <c r="D12" s="9">
        <v>56</v>
      </c>
      <c r="E12" s="12">
        <f>SUM(C12:D12)/2</f>
        <v>60.835</v>
      </c>
      <c r="F12" s="9">
        <f>E12</f>
        <v>60.835</v>
      </c>
      <c r="G12" s="20"/>
    </row>
    <row r="13" spans="1:7" ht="23.25">
      <c r="A13" s="11"/>
      <c r="B13" s="11" t="s">
        <v>12</v>
      </c>
      <c r="C13" s="14">
        <v>25.25</v>
      </c>
      <c r="D13" s="14">
        <v>20.83</v>
      </c>
      <c r="E13" s="12">
        <f>SUM(C13:D13)/2</f>
        <v>23.04</v>
      </c>
      <c r="F13" s="14">
        <f>E13*2</f>
        <v>46.08</v>
      </c>
      <c r="G13" s="21"/>
    </row>
    <row r="14" spans="1:7" ht="23.25">
      <c r="A14" s="5"/>
      <c r="B14" s="5" t="s">
        <v>13</v>
      </c>
      <c r="C14" s="22"/>
      <c r="D14" s="22"/>
      <c r="E14" s="15"/>
      <c r="F14" s="22"/>
      <c r="G14" s="18">
        <f>SUM(F12:F13)</f>
        <v>106.91499999999999</v>
      </c>
    </row>
    <row r="15" spans="1:7" ht="23.25">
      <c r="A15" s="6" t="s">
        <v>14</v>
      </c>
      <c r="B15" s="23" t="s">
        <v>8</v>
      </c>
      <c r="C15" s="9">
        <v>92.28</v>
      </c>
      <c r="D15" s="9">
        <v>36.5</v>
      </c>
      <c r="E15" s="7">
        <f>SUM(C15:D15)/2</f>
        <v>64.39</v>
      </c>
      <c r="F15" s="9">
        <f>E15</f>
        <v>64.39</v>
      </c>
      <c r="G15" s="20"/>
    </row>
    <row r="16" spans="1:8" ht="23.25">
      <c r="A16" s="11"/>
      <c r="B16" s="19" t="s">
        <v>9</v>
      </c>
      <c r="C16" s="14">
        <v>8.25</v>
      </c>
      <c r="D16" s="14">
        <v>9.08</v>
      </c>
      <c r="E16" s="12">
        <f>SUM(C16:D16)/2</f>
        <v>8.665</v>
      </c>
      <c r="F16" s="14">
        <f>E16*2</f>
        <v>17.33</v>
      </c>
      <c r="G16" s="21"/>
      <c r="H16" s="52"/>
    </row>
    <row r="17" spans="1:7" ht="23.25">
      <c r="A17" s="5"/>
      <c r="B17" s="5" t="s">
        <v>3</v>
      </c>
      <c r="C17" s="22"/>
      <c r="D17" s="22"/>
      <c r="E17" s="15"/>
      <c r="F17" s="22"/>
      <c r="G17" s="18">
        <f>SUM(F15:F16)</f>
        <v>81.72</v>
      </c>
    </row>
    <row r="18" spans="1:7" ht="23.25">
      <c r="A18" s="6" t="s">
        <v>26</v>
      </c>
      <c r="B18" s="23" t="s">
        <v>8</v>
      </c>
      <c r="C18" s="14">
        <v>77.5</v>
      </c>
      <c r="D18" s="14">
        <v>47.11</v>
      </c>
      <c r="E18" s="24">
        <f>SUM(C18:D18)/2</f>
        <v>62.305</v>
      </c>
      <c r="F18" s="14">
        <f>E18</f>
        <v>62.305</v>
      </c>
      <c r="G18" s="25"/>
    </row>
    <row r="19" spans="1:7" ht="23.25">
      <c r="A19" s="11"/>
      <c r="B19" s="19" t="s">
        <v>9</v>
      </c>
      <c r="C19" s="14">
        <v>11.08</v>
      </c>
      <c r="D19" s="14">
        <v>11.5</v>
      </c>
      <c r="E19" s="24">
        <f>SUM(C19:D19)/2</f>
        <v>11.29</v>
      </c>
      <c r="F19" s="14">
        <f>E19*2</f>
        <v>22.58</v>
      </c>
      <c r="G19" s="26"/>
    </row>
    <row r="20" spans="1:7" ht="23.25">
      <c r="A20" s="5"/>
      <c r="B20" s="27"/>
      <c r="C20" s="22"/>
      <c r="D20" s="22"/>
      <c r="E20" s="17"/>
      <c r="F20" s="22"/>
      <c r="G20" s="28">
        <f>SUM(F18:F19)</f>
        <v>84.88499999999999</v>
      </c>
    </row>
    <row r="21" spans="1:7" ht="23.25">
      <c r="A21" s="11" t="s">
        <v>27</v>
      </c>
      <c r="B21" s="19" t="s">
        <v>8</v>
      </c>
      <c r="C21" s="9">
        <v>61.06</v>
      </c>
      <c r="D21" s="9">
        <v>142.56</v>
      </c>
      <c r="E21" s="7">
        <f>SUM(C21:D21)/2</f>
        <v>101.81</v>
      </c>
      <c r="F21" s="9">
        <f>E21</f>
        <v>101.81</v>
      </c>
      <c r="G21" s="20"/>
    </row>
    <row r="22" spans="1:7" ht="23.25">
      <c r="A22" s="11"/>
      <c r="B22" s="19" t="s">
        <v>9</v>
      </c>
      <c r="C22" s="14">
        <v>20.75</v>
      </c>
      <c r="D22" s="14">
        <v>18.58</v>
      </c>
      <c r="E22" s="12">
        <f>SUM(C22:D22)/2</f>
        <v>19.665</v>
      </c>
      <c r="F22" s="14">
        <f>E22*2</f>
        <v>39.33</v>
      </c>
      <c r="G22" s="21"/>
    </row>
    <row r="23" spans="1:7" ht="23.25">
      <c r="A23" s="5"/>
      <c r="B23" s="5" t="s">
        <v>3</v>
      </c>
      <c r="C23" s="22"/>
      <c r="D23" s="22"/>
      <c r="E23" s="15"/>
      <c r="F23" s="22"/>
      <c r="G23" s="18">
        <f>SUM(F21:F22)</f>
        <v>141.14</v>
      </c>
    </row>
    <row r="24" spans="1:7" ht="23.25">
      <c r="A24" s="11" t="s">
        <v>35</v>
      </c>
      <c r="B24" s="19"/>
      <c r="C24" s="14"/>
      <c r="D24" s="14"/>
      <c r="E24" s="12"/>
      <c r="F24" s="14"/>
      <c r="G24" s="21"/>
    </row>
    <row r="25" spans="1:7" ht="23.25">
      <c r="A25" s="11" t="s">
        <v>36</v>
      </c>
      <c r="B25" s="19" t="s">
        <v>9</v>
      </c>
      <c r="C25" s="14">
        <v>4.5</v>
      </c>
      <c r="D25" s="14">
        <v>5.75</v>
      </c>
      <c r="E25" s="12">
        <f>SUM(C25:D25)/2</f>
        <v>5.125</v>
      </c>
      <c r="F25" s="14">
        <f>E25*2</f>
        <v>10.25</v>
      </c>
      <c r="G25" s="21"/>
    </row>
    <row r="26" spans="1:7" ht="23.25">
      <c r="A26" s="11"/>
      <c r="B26" s="5"/>
      <c r="C26" s="14"/>
      <c r="D26" s="14"/>
      <c r="E26" s="12"/>
      <c r="F26" s="38"/>
      <c r="G26" s="21">
        <f>SUM(F25)</f>
        <v>10.25</v>
      </c>
    </row>
    <row r="27" spans="1:7" ht="26.25">
      <c r="A27" s="29" t="s">
        <v>15</v>
      </c>
      <c r="B27" s="30" t="s">
        <v>16</v>
      </c>
      <c r="C27" s="9">
        <f>SUM(C6,C9,C12,C15,C21,C18)</f>
        <v>597.5699999999999</v>
      </c>
      <c r="D27" s="9">
        <f>SUM(D6,D9,D12,D15,D21,D18)</f>
        <v>471.45</v>
      </c>
      <c r="E27" s="9">
        <f>SUM(E6,E9,E12,E15,E21,E18)</f>
        <v>534.51</v>
      </c>
      <c r="F27" s="9">
        <f>SUM(F6,F9,F12,F15,F21,F18)</f>
        <v>534.51</v>
      </c>
      <c r="G27" s="57">
        <f>F27</f>
        <v>534.51</v>
      </c>
    </row>
    <row r="28" spans="1:7" ht="26.25">
      <c r="A28" s="30"/>
      <c r="B28" s="30" t="s">
        <v>17</v>
      </c>
      <c r="C28" s="14">
        <f>SUM(C7,C10,C13,C16,C19,C22,C25)</f>
        <v>114.41</v>
      </c>
      <c r="D28" s="14">
        <f>SUM(D7,D10,D13,D16,D19,D22,D25)</f>
        <v>104.74</v>
      </c>
      <c r="E28" s="14">
        <f>SUM(E7,E10,E13,E16,E19,E22,E25)</f>
        <v>109.57499999999999</v>
      </c>
      <c r="F28" s="14">
        <f>SUM(F7,F10,F13,F16,F19,F22,F25)</f>
        <v>219.14999999999998</v>
      </c>
      <c r="G28" s="58">
        <f>F28</f>
        <v>219.14999999999998</v>
      </c>
    </row>
    <row r="29" spans="1:7" ht="26.25">
      <c r="A29" s="31"/>
      <c r="B29" s="31" t="s">
        <v>18</v>
      </c>
      <c r="C29" s="28">
        <f>SUM(C27:C28)</f>
        <v>711.9799999999999</v>
      </c>
      <c r="D29" s="28">
        <f>SUM(D27:D28)</f>
        <v>576.1899999999999</v>
      </c>
      <c r="E29" s="28">
        <f>SUM(E27:E28)</f>
        <v>644.085</v>
      </c>
      <c r="F29" s="28">
        <f>SUM(F27:F28)</f>
        <v>753.66</v>
      </c>
      <c r="G29" s="59">
        <f>SUM(G27:G28)</f>
        <v>753.66</v>
      </c>
    </row>
    <row r="30" spans="1:7" ht="23.25">
      <c r="A30" s="2"/>
      <c r="B30" s="2"/>
      <c r="C30" s="2"/>
      <c r="D30" s="2"/>
      <c r="E30" s="2"/>
      <c r="F30" s="2"/>
      <c r="G30" s="2"/>
    </row>
    <row r="31" spans="1:7" ht="23.25">
      <c r="A31" s="32" t="s">
        <v>45</v>
      </c>
      <c r="B31" s="33"/>
      <c r="C31" s="32"/>
      <c r="D31" s="32"/>
      <c r="E31" s="34"/>
      <c r="F31" s="34"/>
      <c r="G31" s="32"/>
    </row>
    <row r="32" spans="1:7" ht="23.25">
      <c r="A32" s="32" t="s">
        <v>39</v>
      </c>
      <c r="B32" s="33"/>
      <c r="C32" s="32"/>
      <c r="D32" s="32"/>
      <c r="E32" s="32"/>
      <c r="F32" s="32"/>
      <c r="G32" s="32"/>
    </row>
    <row r="33" spans="1:7" ht="23.25">
      <c r="A33" s="2" t="s">
        <v>46</v>
      </c>
      <c r="B33" s="2"/>
      <c r="C33" s="2"/>
      <c r="D33" s="2"/>
      <c r="E33" s="2"/>
      <c r="F33" s="2"/>
      <c r="G33" s="2"/>
    </row>
  </sheetData>
  <printOptions/>
  <pageMargins left="0.51" right="0.24" top="1" bottom="0.52" header="0.5" footer="0.18"/>
  <pageSetup horizontalDpi="600" verticalDpi="600" orientation="portrait" paperSize="9" scale="75" r:id="rId1"/>
  <headerFooter alignWithMargins="0">
    <oddHeader>&amp;C&amp;P</oddHeader>
    <oddFooter>&amp;CD:wilailuk/นักศึกษาเต็มเวลา/&amp;F/&amp;A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&amp;Cหน้า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&amp;Cหน้า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&amp;Cหน้า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&amp;Cหน้า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&amp;Cหน้า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G4" sqref="G4"/>
    </sheetView>
  </sheetViews>
  <sheetFormatPr defaultColWidth="9.33203125" defaultRowHeight="21"/>
  <cols>
    <col min="1" max="1" width="41.33203125" style="0" customWidth="1"/>
    <col min="2" max="3" width="13.33203125" style="0" customWidth="1"/>
    <col min="4" max="4" width="13.5" style="0" customWidth="1"/>
    <col min="5" max="5" width="17.33203125" style="0" customWidth="1"/>
    <col min="6" max="6" width="12" style="0" customWidth="1"/>
    <col min="7" max="7" width="11.16015625" style="0" customWidth="1"/>
  </cols>
  <sheetData>
    <row r="1" ht="26.25">
      <c r="A1" s="39" t="s">
        <v>47</v>
      </c>
    </row>
    <row r="2" spans="1:6" ht="21.75">
      <c r="A2" s="35"/>
      <c r="B2" s="35"/>
      <c r="C2" s="35"/>
      <c r="D2" s="35"/>
      <c r="E2" s="35"/>
      <c r="F2" s="35"/>
    </row>
    <row r="3" spans="1:6" ht="25.5" customHeight="1">
      <c r="A3" s="77"/>
      <c r="B3" s="106" t="s">
        <v>22</v>
      </c>
      <c r="C3" s="107"/>
      <c r="D3" s="108"/>
      <c r="E3" s="78" t="s">
        <v>19</v>
      </c>
      <c r="F3" s="79" t="s">
        <v>25</v>
      </c>
    </row>
    <row r="4" spans="1:6" ht="21.75">
      <c r="A4" s="80" t="s">
        <v>0</v>
      </c>
      <c r="B4" s="80" t="s">
        <v>23</v>
      </c>
      <c r="C4" s="80" t="s">
        <v>24</v>
      </c>
      <c r="D4" s="81" t="s">
        <v>3</v>
      </c>
      <c r="E4" s="80" t="s">
        <v>21</v>
      </c>
      <c r="F4" s="82"/>
    </row>
    <row r="5" spans="1:6" ht="21.75">
      <c r="A5" s="83"/>
      <c r="B5" s="83"/>
      <c r="C5" s="83"/>
      <c r="D5" s="84"/>
      <c r="E5" s="85" t="s">
        <v>53</v>
      </c>
      <c r="F5" s="82"/>
    </row>
    <row r="6" spans="1:6" ht="23.25">
      <c r="A6" s="36" t="s">
        <v>7</v>
      </c>
      <c r="B6" s="44">
        <f>'FTESกองแผน ปีการศึกษา51'!F6</f>
        <v>140.17000000000002</v>
      </c>
      <c r="C6" s="44">
        <f>'FTESกองแผน ปีการศึกษา51'!F7</f>
        <v>66.75</v>
      </c>
      <c r="D6" s="54">
        <f aca="true" t="shared" si="0" ref="D6:D12">SUM(B6:C6)</f>
        <v>206.92000000000002</v>
      </c>
      <c r="E6" s="61">
        <v>14.5</v>
      </c>
      <c r="F6" s="41">
        <f aca="true" t="shared" si="1" ref="F6:F11">D6/E6</f>
        <v>14.270344827586207</v>
      </c>
    </row>
    <row r="7" spans="1:6" ht="23.25">
      <c r="A7" s="36" t="s">
        <v>10</v>
      </c>
      <c r="B7" s="44">
        <f>'FTESกองแผน ปีการศึกษา51'!F9</f>
        <v>105</v>
      </c>
      <c r="C7" s="44">
        <f>'FTESกองแผน ปีการศึกษา51'!F10</f>
        <v>16.83</v>
      </c>
      <c r="D7" s="54">
        <f t="shared" si="0"/>
        <v>121.83</v>
      </c>
      <c r="E7" s="62">
        <v>15</v>
      </c>
      <c r="F7" s="42">
        <f t="shared" si="1"/>
        <v>8.122</v>
      </c>
    </row>
    <row r="8" spans="1:6" ht="23.25">
      <c r="A8" s="36" t="s">
        <v>28</v>
      </c>
      <c r="B8" s="44">
        <f>'FTESกองแผน ปีการศึกษา51'!F12</f>
        <v>60.835</v>
      </c>
      <c r="C8" s="44">
        <f>'FTESกองแผน ปีการศึกษา51'!F13</f>
        <v>46.08</v>
      </c>
      <c r="D8" s="54">
        <f t="shared" si="0"/>
        <v>106.91499999999999</v>
      </c>
      <c r="E8" s="62">
        <v>8</v>
      </c>
      <c r="F8" s="42">
        <f t="shared" si="1"/>
        <v>13.364374999999999</v>
      </c>
    </row>
    <row r="9" spans="1:6" ht="23.25">
      <c r="A9" s="36" t="s">
        <v>14</v>
      </c>
      <c r="B9" s="44">
        <f>'FTESกองแผน ปีการศึกษา51'!F15</f>
        <v>64.39</v>
      </c>
      <c r="C9" s="44">
        <f>'FTESกองแผน ปีการศึกษา51'!F16</f>
        <v>17.33</v>
      </c>
      <c r="D9" s="54">
        <f t="shared" si="0"/>
        <v>81.72</v>
      </c>
      <c r="E9" s="62">
        <v>7</v>
      </c>
      <c r="F9" s="42">
        <f t="shared" si="1"/>
        <v>11.674285714285714</v>
      </c>
    </row>
    <row r="10" spans="1:6" ht="23.25">
      <c r="A10" s="36" t="s">
        <v>26</v>
      </c>
      <c r="B10" s="44">
        <f>'FTESกองแผน ปีการศึกษา51'!F18</f>
        <v>62.305</v>
      </c>
      <c r="C10" s="44">
        <f>'FTESกองแผน ปีการศึกษา51'!F19</f>
        <v>22.58</v>
      </c>
      <c r="D10" s="54">
        <f t="shared" si="0"/>
        <v>84.88499999999999</v>
      </c>
      <c r="E10" s="62">
        <v>8</v>
      </c>
      <c r="F10" s="42">
        <f t="shared" si="1"/>
        <v>10.610624999999999</v>
      </c>
    </row>
    <row r="11" spans="1:6" ht="23.25">
      <c r="A11" s="36" t="s">
        <v>27</v>
      </c>
      <c r="B11" s="44">
        <f>'FTESกองแผน ปีการศึกษา51'!F21</f>
        <v>101.81</v>
      </c>
      <c r="C11" s="44">
        <f>'FTESกองแผน ปีการศึกษา51'!F22</f>
        <v>39.33</v>
      </c>
      <c r="D11" s="54">
        <f t="shared" si="0"/>
        <v>141.14</v>
      </c>
      <c r="E11" s="62">
        <v>11</v>
      </c>
      <c r="F11" s="42">
        <f t="shared" si="1"/>
        <v>12.83090909090909</v>
      </c>
    </row>
    <row r="12" spans="1:6" ht="23.25">
      <c r="A12" s="53" t="s">
        <v>37</v>
      </c>
      <c r="B12" s="44">
        <v>0</v>
      </c>
      <c r="C12" s="44">
        <f>'FTESกองแผน ปีการศึกษา51'!F25</f>
        <v>10.25</v>
      </c>
      <c r="D12" s="54">
        <f t="shared" si="0"/>
        <v>10.25</v>
      </c>
      <c r="E12" s="62">
        <v>0</v>
      </c>
      <c r="F12" s="42"/>
    </row>
    <row r="13" spans="1:6" ht="23.25">
      <c r="A13" s="53" t="s">
        <v>38</v>
      </c>
      <c r="B13" s="36"/>
      <c r="C13" s="44"/>
      <c r="D13" s="40"/>
      <c r="E13" s="63"/>
      <c r="F13" s="42"/>
    </row>
    <row r="14" spans="1:6" ht="28.5" customHeight="1">
      <c r="A14" s="37" t="s">
        <v>20</v>
      </c>
      <c r="B14" s="37">
        <f>SUM(B6:B12)</f>
        <v>534.51</v>
      </c>
      <c r="C14" s="55">
        <f>SUM(C6:C12)</f>
        <v>219.14999999999998</v>
      </c>
      <c r="D14" s="56">
        <f>SUM(D6:D12)</f>
        <v>753.66</v>
      </c>
      <c r="E14" s="64">
        <f>SUM(E6:E12)</f>
        <v>63.5</v>
      </c>
      <c r="F14" s="43">
        <f>D14/E14</f>
        <v>11.868661417322834</v>
      </c>
    </row>
    <row r="15" spans="1:6" ht="21.75">
      <c r="A15" s="35"/>
      <c r="B15" s="35"/>
      <c r="C15" s="35"/>
      <c r="D15" s="35"/>
      <c r="E15" s="35"/>
      <c r="F15" s="35"/>
    </row>
    <row r="16" spans="1:6" ht="23.25">
      <c r="A16" s="32" t="s">
        <v>48</v>
      </c>
      <c r="B16" s="32"/>
      <c r="C16" s="32"/>
      <c r="D16" s="33"/>
      <c r="E16" s="32"/>
      <c r="F16" s="35"/>
    </row>
    <row r="17" spans="1:6" ht="23.25">
      <c r="A17" s="32" t="s">
        <v>39</v>
      </c>
      <c r="B17" s="32"/>
      <c r="C17" s="32"/>
      <c r="D17" s="33"/>
      <c r="E17" s="32"/>
      <c r="F17" s="35"/>
    </row>
    <row r="18" spans="1:6" ht="23.25">
      <c r="A18" s="2" t="s">
        <v>49</v>
      </c>
      <c r="B18" s="2"/>
      <c r="C18" s="2"/>
      <c r="D18" s="2"/>
      <c r="E18" s="2"/>
      <c r="F18" s="35"/>
    </row>
    <row r="19" spans="1:6" ht="23.25">
      <c r="A19" s="2" t="s">
        <v>50</v>
      </c>
      <c r="B19" s="2"/>
      <c r="C19" s="2"/>
      <c r="D19" s="2"/>
      <c r="E19" s="2"/>
      <c r="F19" s="35"/>
    </row>
    <row r="20" ht="23.25">
      <c r="A20" s="2" t="s">
        <v>51</v>
      </c>
    </row>
    <row r="22" ht="23.25">
      <c r="A22" s="32"/>
    </row>
    <row r="23" ht="23.25">
      <c r="A23" s="32"/>
    </row>
    <row r="24" ht="23.25">
      <c r="A24" s="2"/>
    </row>
  </sheetData>
  <mergeCells count="1">
    <mergeCell ref="B3:D3"/>
  </mergeCells>
  <printOptions/>
  <pageMargins left="0.44" right="0.2362204724409449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33203125" defaultRowHeight="21"/>
  <cols>
    <col min="1" max="1" width="36" style="0" customWidth="1"/>
    <col min="2" max="2" width="13.33203125" style="0" customWidth="1"/>
    <col min="3" max="3" width="14.66015625" style="0" customWidth="1"/>
    <col min="4" max="4" width="15.66015625" style="0" customWidth="1"/>
    <col min="5" max="5" width="10.33203125" style="0" customWidth="1"/>
    <col min="6" max="6" width="11.66015625" style="0" customWidth="1"/>
    <col min="7" max="7" width="11.16015625" style="0" customWidth="1"/>
    <col min="8" max="8" width="17.33203125" style="0" customWidth="1"/>
  </cols>
  <sheetData>
    <row r="1" spans="1:8" ht="26.25">
      <c r="A1" s="39" t="s">
        <v>52</v>
      </c>
      <c r="B1" s="1"/>
      <c r="C1" s="1"/>
      <c r="D1" s="1"/>
      <c r="E1" s="1"/>
      <c r="F1" s="35"/>
      <c r="G1" s="35"/>
      <c r="H1" s="35"/>
    </row>
    <row r="2" spans="1:8" ht="21.75">
      <c r="A2" s="35"/>
      <c r="B2" s="35"/>
      <c r="C2" s="35"/>
      <c r="D2" s="35"/>
      <c r="E2" s="35"/>
      <c r="F2" s="35"/>
      <c r="G2" s="35"/>
      <c r="H2" s="35"/>
    </row>
    <row r="3" spans="1:8" ht="25.5" customHeight="1">
      <c r="A3" s="77"/>
      <c r="B3" s="106" t="s">
        <v>29</v>
      </c>
      <c r="C3" s="107"/>
      <c r="D3" s="107"/>
      <c r="E3" s="107"/>
      <c r="F3" s="108"/>
      <c r="G3" s="78" t="s">
        <v>31</v>
      </c>
      <c r="H3" s="78" t="s">
        <v>40</v>
      </c>
    </row>
    <row r="4" spans="1:8" ht="21.75">
      <c r="A4" s="80" t="s">
        <v>0</v>
      </c>
      <c r="B4" s="80" t="s">
        <v>30</v>
      </c>
      <c r="C4" s="80" t="s">
        <v>33</v>
      </c>
      <c r="D4" s="92" t="s">
        <v>34</v>
      </c>
      <c r="E4" s="93" t="s">
        <v>19</v>
      </c>
      <c r="F4" s="94" t="s">
        <v>3</v>
      </c>
      <c r="G4" s="95" t="s">
        <v>32</v>
      </c>
      <c r="H4" s="80" t="s">
        <v>41</v>
      </c>
    </row>
    <row r="5" spans="1:8" ht="21.75">
      <c r="A5" s="83"/>
      <c r="B5" s="83"/>
      <c r="C5" s="85" t="s">
        <v>30</v>
      </c>
      <c r="D5" s="96" t="s">
        <v>30</v>
      </c>
      <c r="E5" s="97"/>
      <c r="F5" s="98"/>
      <c r="G5" s="98"/>
      <c r="H5" s="80" t="s">
        <v>53</v>
      </c>
    </row>
    <row r="6" spans="1:8" ht="21.75">
      <c r="A6" s="36" t="s">
        <v>7</v>
      </c>
      <c r="B6" s="46">
        <v>0</v>
      </c>
      <c r="C6" s="46">
        <v>8</v>
      </c>
      <c r="D6" s="47">
        <v>3</v>
      </c>
      <c r="E6" s="73">
        <v>5</v>
      </c>
      <c r="F6" s="49">
        <f aca="true" t="shared" si="0" ref="F6:F11">SUM(B6:E6)</f>
        <v>16</v>
      </c>
      <c r="G6" s="74">
        <v>1.5</v>
      </c>
      <c r="H6" s="75">
        <f aca="true" t="shared" si="1" ref="H6:H11">F6-G6</f>
        <v>14.5</v>
      </c>
    </row>
    <row r="7" spans="1:8" ht="21.75">
      <c r="A7" s="36" t="s">
        <v>10</v>
      </c>
      <c r="B7" s="46">
        <v>0</v>
      </c>
      <c r="C7" s="46">
        <v>8</v>
      </c>
      <c r="D7" s="46">
        <v>4</v>
      </c>
      <c r="E7" s="48">
        <v>3</v>
      </c>
      <c r="F7" s="49">
        <f t="shared" si="0"/>
        <v>15</v>
      </c>
      <c r="G7" s="50">
        <v>0</v>
      </c>
      <c r="H7" s="45">
        <f t="shared" si="1"/>
        <v>15</v>
      </c>
    </row>
    <row r="8" spans="1:8" ht="21.75">
      <c r="A8" s="36" t="s">
        <v>28</v>
      </c>
      <c r="B8" s="46">
        <v>0</v>
      </c>
      <c r="C8" s="46">
        <v>6</v>
      </c>
      <c r="D8" s="46">
        <v>2</v>
      </c>
      <c r="E8" s="48">
        <v>0</v>
      </c>
      <c r="F8" s="49">
        <f t="shared" si="0"/>
        <v>8</v>
      </c>
      <c r="G8" s="50">
        <v>0</v>
      </c>
      <c r="H8" s="45">
        <f t="shared" si="1"/>
        <v>8</v>
      </c>
    </row>
    <row r="9" spans="1:8" ht="21.75">
      <c r="A9" s="36" t="s">
        <v>14</v>
      </c>
      <c r="B9" s="46">
        <v>0</v>
      </c>
      <c r="C9" s="46">
        <v>5</v>
      </c>
      <c r="D9" s="46">
        <v>1</v>
      </c>
      <c r="E9" s="48">
        <v>1</v>
      </c>
      <c r="F9" s="49">
        <f t="shared" si="0"/>
        <v>7</v>
      </c>
      <c r="G9" s="50">
        <v>0</v>
      </c>
      <c r="H9" s="45">
        <f t="shared" si="1"/>
        <v>7</v>
      </c>
    </row>
    <row r="10" spans="1:8" ht="21.75">
      <c r="A10" s="36" t="s">
        <v>26</v>
      </c>
      <c r="B10" s="46">
        <v>0</v>
      </c>
      <c r="C10" s="46">
        <v>6</v>
      </c>
      <c r="D10" s="46">
        <v>2</v>
      </c>
      <c r="E10" s="48">
        <v>0</v>
      </c>
      <c r="F10" s="49">
        <f t="shared" si="0"/>
        <v>8</v>
      </c>
      <c r="G10" s="50">
        <v>0</v>
      </c>
      <c r="H10" s="45">
        <f t="shared" si="1"/>
        <v>8</v>
      </c>
    </row>
    <row r="11" spans="1:8" ht="21.75">
      <c r="A11" s="36" t="s">
        <v>27</v>
      </c>
      <c r="B11" s="46">
        <v>1</v>
      </c>
      <c r="C11" s="46">
        <v>2</v>
      </c>
      <c r="D11" s="46">
        <v>4</v>
      </c>
      <c r="E11" s="48">
        <v>5</v>
      </c>
      <c r="F11" s="49">
        <f t="shared" si="0"/>
        <v>12</v>
      </c>
      <c r="G11" s="50">
        <v>1</v>
      </c>
      <c r="H11" s="51">
        <f t="shared" si="1"/>
        <v>11</v>
      </c>
    </row>
    <row r="12" spans="1:8" ht="28.5" customHeight="1">
      <c r="A12" s="99" t="s">
        <v>20</v>
      </c>
      <c r="B12" s="100">
        <f aca="true" t="shared" si="2" ref="B12:H12">SUM(B6:B11)</f>
        <v>1</v>
      </c>
      <c r="C12" s="101">
        <f t="shared" si="2"/>
        <v>35</v>
      </c>
      <c r="D12" s="101">
        <f t="shared" si="2"/>
        <v>16</v>
      </c>
      <c r="E12" s="102">
        <f t="shared" si="2"/>
        <v>14</v>
      </c>
      <c r="F12" s="104">
        <f t="shared" si="2"/>
        <v>66</v>
      </c>
      <c r="G12" s="103">
        <f t="shared" si="2"/>
        <v>2.5</v>
      </c>
      <c r="H12" s="105">
        <f t="shared" si="2"/>
        <v>63.5</v>
      </c>
    </row>
    <row r="13" spans="1:8" ht="21.75">
      <c r="A13" s="35"/>
      <c r="B13" s="35"/>
      <c r="C13" s="35"/>
      <c r="D13" s="35"/>
      <c r="E13" s="35"/>
      <c r="F13" s="35"/>
      <c r="G13" s="35"/>
      <c r="H13" s="35"/>
    </row>
    <row r="14" spans="1:8" ht="23.25">
      <c r="A14" s="32" t="s">
        <v>54</v>
      </c>
      <c r="B14" s="32"/>
      <c r="C14" s="32"/>
      <c r="D14" s="32"/>
      <c r="E14" s="32"/>
      <c r="F14" s="33"/>
      <c r="G14" s="33"/>
      <c r="H14" s="32"/>
    </row>
    <row r="15" spans="1:8" ht="23.25">
      <c r="A15" s="2" t="s">
        <v>55</v>
      </c>
      <c r="B15" s="2"/>
      <c r="C15" s="2"/>
      <c r="D15" s="2"/>
      <c r="E15" s="2"/>
      <c r="F15" s="2"/>
      <c r="G15" s="2"/>
      <c r="H15" s="2"/>
    </row>
    <row r="16" spans="1:8" ht="23.25">
      <c r="A16" s="2" t="s">
        <v>50</v>
      </c>
      <c r="B16" s="2"/>
      <c r="C16" s="2"/>
      <c r="D16" s="2"/>
      <c r="E16" s="2"/>
      <c r="F16" s="2"/>
      <c r="G16" s="2"/>
      <c r="H16" s="2"/>
    </row>
    <row r="17" ht="23.25">
      <c r="A17" s="2" t="s">
        <v>51</v>
      </c>
    </row>
  </sheetData>
  <mergeCells count="1">
    <mergeCell ref="B3:F3"/>
  </mergeCells>
  <printOptions/>
  <pageMargins left="0.62" right="0.24" top="1" bottom="1" header="0.5" footer="0.5"/>
  <pageSetup horizontalDpi="600" verticalDpi="600" orientation="portrait" paperSize="9" scale="85" r:id="rId1"/>
  <headerFooter alignWithMargins="0"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" sqref="G4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&amp;Cหน้า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&amp;Cหน้า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&amp;Cหน้า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&amp;Cหน้า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&amp;Cหน้า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&amp;Cหน้า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-</cp:lastModifiedBy>
  <cp:lastPrinted>2009-06-02T08:01:57Z</cp:lastPrinted>
  <dcterms:created xsi:type="dcterms:W3CDTF">1999-11-01T10:54:38Z</dcterms:created>
  <dcterms:modified xsi:type="dcterms:W3CDTF">2009-06-18T08:29:08Z</dcterms:modified>
  <cp:category/>
  <cp:version/>
  <cp:contentType/>
  <cp:contentStatus/>
</cp:coreProperties>
</file>